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gredients" sheetId="1" r:id="rId1"/>
    <sheet name="Recipes" sheetId="2" r:id="rId2"/>
    <sheet name="Modifiers" sheetId="3" r:id="rId3"/>
    <sheet name="Drink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0.00"/>
    <numFmt numFmtId="61" formatCode="$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2.83203125" customWidth="1"/>
    <col min="2" max="2" width="12.83203125" customWidth="1"/>
    <col min="3" max="3" width="12.83203125" customWidth="1"/>
    <col min="4" max="4" width="10.83203125" customWidth="1"/>
    <col min="5" max="5" width="12.83203125" customWidth="1"/>
  </cols>
  <sheetData>
    <row r="1">
      <c r="A1" t="str">
        <v>Ingredient</v>
      </c>
      <c r="B1" t="str">
        <v>Pack price</v>
      </c>
      <c r="C1" t="str">
        <v>Pack size</v>
      </c>
      <c r="D1" t="str">
        <v>Unit</v>
      </c>
      <c r="E1" t="str">
        <v>Unit cost</v>
      </c>
    </row>
    <row r="2">
      <c r="A2" t="str">
        <v>Whole milk</v>
      </c>
      <c r="B2" s="1">
        <v>4.8</v>
      </c>
      <c r="C2">
        <v>128</v>
      </c>
      <c r="D2" t="str">
        <v>fl oz</v>
      </c>
      <c r="E2" s="2">
        <f>B2/C2</f>
        <v>0.0375</v>
      </c>
    </row>
    <row r="3">
      <c r="A3" t="str">
        <v>Oat milk</v>
      </c>
      <c r="B3" s="1">
        <v>5.5</v>
      </c>
      <c r="C3">
        <v>64</v>
      </c>
      <c r="D3" t="str">
        <v>fl oz</v>
      </c>
      <c r="E3" s="2">
        <f>B3/C3</f>
        <v>0.0859375</v>
      </c>
    </row>
    <row r="4">
      <c r="A4" t="str">
        <v>Espresso beans</v>
      </c>
      <c r="B4" s="1">
        <v>62</v>
      </c>
      <c r="C4">
        <v>80</v>
      </c>
      <c r="D4" t="str">
        <v>oz</v>
      </c>
      <c r="E4" s="2">
        <f>B4/C4</f>
        <v>0.775</v>
      </c>
    </row>
    <row r="5">
      <c r="A5" t="str">
        <v>Vanilla syrup</v>
      </c>
      <c r="B5" s="1">
        <v>9.5</v>
      </c>
      <c r="C5">
        <v>25.4</v>
      </c>
      <c r="D5" t="str">
        <v>fl oz</v>
      </c>
      <c r="E5" s="2">
        <f>B5/C5</f>
        <v>0.37401574803149606</v>
      </c>
    </row>
    <row r="6">
      <c r="A6" t="str">
        <v>12 oz hot cup</v>
      </c>
      <c r="B6" s="1">
        <v>95</v>
      </c>
      <c r="C6">
        <v>1000</v>
      </c>
      <c r="D6" t="str">
        <v>each</v>
      </c>
      <c r="E6" s="2">
        <f>B6/C6</f>
        <v>0.095</v>
      </c>
    </row>
    <row r="7">
      <c r="A7" t="str">
        <v>12 oz lid</v>
      </c>
      <c r="B7" s="1">
        <v>48</v>
      </c>
      <c r="C7">
        <v>1000</v>
      </c>
      <c r="D7" t="str">
        <v>each</v>
      </c>
      <c r="E7" s="2">
        <f>B7/C7</f>
        <v>0.048</v>
      </c>
    </row>
  </sheetData>
  <ignoredErrors>
    <ignoredError numberStoredAsText="1" sqref="A1:E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18.83203125" customWidth="1"/>
    <col min="2" max="2" width="22.83203125" customWidth="1"/>
    <col min="3" max="3" width="10.83203125" customWidth="1"/>
    <col min="4" max="4" width="10.83203125" customWidth="1"/>
    <col min="5" max="5" width="12.83203125" customWidth="1"/>
    <col min="6" max="6" width="12.83203125" customWidth="1"/>
  </cols>
  <sheetData>
    <row r="1">
      <c r="A1" t="str">
        <v>Drink</v>
      </c>
      <c r="B1" t="str">
        <v>Ingredient</v>
      </c>
      <c r="C1" t="str">
        <v>Quantity</v>
      </c>
      <c r="D1" t="str">
        <v>Unit</v>
      </c>
      <c r="E1" t="str">
        <v>Unit cost</v>
      </c>
      <c r="F1" t="str">
        <v>Line cost</v>
      </c>
    </row>
    <row r="2">
      <c r="A2" t="str">
        <v>Latte</v>
      </c>
      <c r="B2" t="str">
        <v>Espresso beans</v>
      </c>
      <c r="C2">
        <v>0.64</v>
      </c>
      <c r="D2" t="str">
        <v>oz</v>
      </c>
      <c r="E2" s="2">
        <f>VLOOKUP(B2,Ingredients!$A$2:$E$50,5,FALSE)</f>
        <v>0.775</v>
      </c>
      <c r="F2" s="2">
        <f>C2*E2</f>
        <v>0.49600000000000005</v>
      </c>
    </row>
    <row r="3">
      <c r="A3" t="str">
        <v>Latte</v>
      </c>
      <c r="B3" t="str">
        <v>Whole milk</v>
      </c>
      <c r="C3">
        <v>10</v>
      </c>
      <c r="D3" t="str">
        <v>fl oz</v>
      </c>
      <c r="E3" s="2">
        <f>VLOOKUP(B3,Ingredients!$A$2:$E$50,5,FALSE)</f>
        <v>0.0375</v>
      </c>
      <c r="F3" s="2">
        <f>C3*E3</f>
        <v>0.375</v>
      </c>
    </row>
    <row r="4">
      <c r="A4" t="str">
        <v>Latte</v>
      </c>
      <c r="B4" t="str">
        <v>12 oz hot cup</v>
      </c>
      <c r="C4">
        <v>1</v>
      </c>
      <c r="D4" t="str">
        <v>each</v>
      </c>
      <c r="E4" s="2">
        <f>VLOOKUP(B4,Ingredients!$A$2:$E$50,5,FALSE)</f>
        <v>0.095</v>
      </c>
      <c r="F4" s="2">
        <f>C4*E4</f>
        <v>0.095</v>
      </c>
    </row>
    <row r="5">
      <c r="A5" t="str">
        <v>Latte</v>
      </c>
      <c r="B5" t="str">
        <v>12 oz lid</v>
      </c>
      <c r="C5">
        <v>1</v>
      </c>
      <c r="D5" t="str">
        <v>each</v>
      </c>
      <c r="E5" s="2">
        <f>VLOOKUP(B5,Ingredients!$A$2:$E$50,5,FALSE)</f>
        <v>0.048</v>
      </c>
      <c r="F5" s="2">
        <f>C5*E5</f>
        <v>0.048</v>
      </c>
    </row>
    <row r="6">
      <c r="A6" t="str">
        <v>Vanilla latte</v>
      </c>
      <c r="B6" t="str">
        <v>Espresso beans</v>
      </c>
      <c r="C6">
        <v>0.64</v>
      </c>
      <c r="D6" t="str">
        <v>oz</v>
      </c>
      <c r="E6" s="2">
        <f>VLOOKUP(B6,Ingredients!$A$2:$E$50,5,FALSE)</f>
        <v>0.775</v>
      </c>
      <c r="F6" s="2">
        <f>C6*E6</f>
        <v>0.49600000000000005</v>
      </c>
    </row>
    <row r="7">
      <c r="A7" t="str">
        <v>Vanilla latte</v>
      </c>
      <c r="B7" t="str">
        <v>Whole milk</v>
      </c>
      <c r="C7">
        <v>10</v>
      </c>
      <c r="D7" t="str">
        <v>fl oz</v>
      </c>
      <c r="E7" s="2">
        <f>VLOOKUP(B7,Ingredients!$A$2:$E$50,5,FALSE)</f>
        <v>0.0375</v>
      </c>
      <c r="F7" s="2">
        <f>C7*E7</f>
        <v>0.375</v>
      </c>
    </row>
    <row r="8">
      <c r="A8" t="str">
        <v>Vanilla latte</v>
      </c>
      <c r="B8" t="str">
        <v>Vanilla syrup</v>
      </c>
      <c r="C8">
        <v>1</v>
      </c>
      <c r="D8" t="str">
        <v>fl oz</v>
      </c>
      <c r="E8" s="2">
        <f>VLOOKUP(B8,Ingredients!$A$2:$E$50,5,FALSE)</f>
        <v>0.37401574803149606</v>
      </c>
      <c r="F8" s="2">
        <f>C8*E8</f>
        <v>0.37401574803149606</v>
      </c>
    </row>
    <row r="9">
      <c r="A9" t="str">
        <v>Vanilla latte</v>
      </c>
      <c r="B9" t="str">
        <v>12 oz hot cup</v>
      </c>
      <c r="C9">
        <v>1</v>
      </c>
      <c r="D9" t="str">
        <v>each</v>
      </c>
      <c r="E9" s="2">
        <f>VLOOKUP(B9,Ingredients!$A$2:$E$50,5,FALSE)</f>
        <v>0.095</v>
      </c>
      <c r="F9" s="2">
        <f>C9*E9</f>
        <v>0.095</v>
      </c>
    </row>
    <row r="10">
      <c r="A10" t="str">
        <v>Vanilla latte</v>
      </c>
      <c r="B10" t="str">
        <v>12 oz lid</v>
      </c>
      <c r="C10">
        <v>1</v>
      </c>
      <c r="D10" t="str">
        <v>each</v>
      </c>
      <c r="E10" s="2">
        <f>VLOOKUP(B10,Ingredients!$A$2:$E$50,5,FALSE)</f>
        <v>0.048</v>
      </c>
      <c r="F10" s="2">
        <f>C10*E10</f>
        <v>0.048</v>
      </c>
    </row>
  </sheetData>
  <ignoredErrors>
    <ignoredError numberStoredAsText="1" sqref="A1:F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4.83203125" customWidth="1"/>
    <col min="2" max="2" width="18.83203125" customWidth="1"/>
    <col min="3" max="3" width="18.83203125" customWidth="1"/>
    <col min="4" max="4" width="10.83203125" customWidth="1"/>
    <col min="5" max="5" width="14.83203125" customWidth="1"/>
    <col min="6" max="6" width="14.83203125" customWidth="1"/>
    <col min="7" max="7" width="14.83203125" customWidth="1"/>
  </cols>
  <sheetData>
    <row r="1">
      <c r="A1" t="str">
        <v>Modifier</v>
      </c>
      <c r="B1" t="str">
        <v>Swap out</v>
      </c>
      <c r="C1" t="str">
        <v>Swap in</v>
      </c>
      <c r="D1" t="str">
        <v>Quantity</v>
      </c>
      <c r="E1" t="str">
        <v>Unit cost out</v>
      </c>
      <c r="F1" t="str">
        <v>Unit cost in</v>
      </c>
      <c r="G1" t="str">
        <v>Cost change</v>
      </c>
    </row>
    <row r="2">
      <c r="A2" t="str">
        <v>Oat</v>
      </c>
      <c r="B2" t="str">
        <v>Whole milk</v>
      </c>
      <c r="C2" t="str">
        <v>Oat milk</v>
      </c>
      <c r="D2">
        <v>10</v>
      </c>
      <c r="E2" s="2">
        <f>VLOOKUP(B2,Ingredients!$A$2:$E$50,5,FALSE)</f>
        <v>0.0375</v>
      </c>
      <c r="F2" s="2">
        <f>VLOOKUP(C2,Ingredients!$A$2:$E$50,5,FALSE)</f>
        <v>0.0859375</v>
      </c>
      <c r="G2" s="2">
        <f>D2*(F2-E2)</f>
        <v>0.484375</v>
      </c>
    </row>
  </sheetData>
  <ignoredErrors>
    <ignoredError numberStoredAsText="1" sqref="A1:G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8.83203125" customWidth="1"/>
    <col min="2" max="2" width="16.83203125" customWidth="1"/>
    <col min="3" max="3" width="12.83203125" customWidth="1"/>
    <col min="4" max="4" width="10.83203125" customWidth="1"/>
    <col min="5" max="5" width="14.83203125" customWidth="1"/>
    <col min="6" max="6" width="16.83203125" customWidth="1"/>
  </cols>
  <sheetData>
    <row r="1">
      <c r="A1" t="str">
        <v>Drink</v>
      </c>
      <c r="B1" t="str">
        <v>Cost per drink</v>
      </c>
      <c r="C1" t="str">
        <v>Menu price</v>
      </c>
      <c r="D1" t="str">
        <v>Cost %</v>
      </c>
      <c r="E1" t="str">
        <v>Target cost %</v>
      </c>
      <c r="F1" t="str">
        <v>Price at target</v>
      </c>
    </row>
    <row r="2">
      <c r="A2" t="str">
        <v>Latte</v>
      </c>
      <c r="B2" s="1">
        <f>SUMIF(Recipes!$A$2:$A$200,A2,Recipes!$F$2:$F$200)</f>
        <v>1.014</v>
      </c>
      <c r="C2" s="1">
        <v>5</v>
      </c>
      <c r="D2" s="3">
        <f>B2/C2</f>
        <v>0.2028</v>
      </c>
      <c r="E2" s="3">
        <v>0.25</v>
      </c>
      <c r="F2" s="1">
        <f>B2/E2</f>
        <v>4.056</v>
      </c>
    </row>
    <row r="3">
      <c r="A3" t="str">
        <v>Vanilla latte</v>
      </c>
      <c r="B3" s="1">
        <f>SUMIF(Recipes!$A$2:$A$200,A3,Recipes!$F$2:$F$200)</f>
        <v>1.388015748031496</v>
      </c>
      <c r="C3" s="1">
        <v>5.5</v>
      </c>
      <c r="D3" s="3">
        <f>B3/C3</f>
        <v>0.2523664996420902</v>
      </c>
      <c r="E3" s="3">
        <v>0.25</v>
      </c>
      <c r="F3" s="1">
        <f>B3/E3</f>
        <v>5.552062992125984</v>
      </c>
    </row>
    <row r="4">
      <c r="A4" t="str">
        <v>Latte with oat</v>
      </c>
      <c r="B4" s="1">
        <f>B2+Modifiers!G2</f>
        <v>1.498375</v>
      </c>
      <c r="C4" s="1">
        <v>5.5</v>
      </c>
      <c r="D4" s="3">
        <f>B4/C4</f>
        <v>0.27243181818181816</v>
      </c>
      <c r="E4" s="3">
        <v>0.25</v>
      </c>
      <c r="F4" s="1">
        <f>B4/E4</f>
        <v>5.9935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Ingredients</vt:lpstr>
      <vt:lpstr>Recipes</vt:lpstr>
      <vt:lpstr>Modifiers</vt:lpstr>
      <vt:lpstr>Drinks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2026-10-12T00:00:00Z</dcterms:created>
  <dc:title>recipe-costing-template</dc:title>
</cp:coreProperties>
</file>