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tems" sheetId="1" r:id="rId1"/>
    <sheet name="Counts" sheetId="2" r:id="rId2"/>
    <sheet name="Usage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4">
    <numFmt numFmtId="56" formatCode="&quot;上午/下午 &quot;hh&quot;時&quot;mm&quot;分&quot;ss&quot;秒 &quot;"/>
    <numFmt numFmtId="60" formatCode="$0.00"/>
    <numFmt numFmtId="61" formatCode="$0.0000"/>
    <numFmt numFmtId="62" formatCode="yyyy-mm-dd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60" fontId="0" fillId="0" borderId="0" xfId="0" applyNumberFormat="1"/>
    <xf numFmtId="6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cols>
    <col min="1" max="1" width="22.83203125" customWidth="1"/>
    <col min="2" max="2" width="14.83203125" customWidth="1"/>
    <col min="3" max="3" width="14.83203125" customWidth="1"/>
    <col min="4" max="4" width="12.83203125" customWidth="1"/>
    <col min="5" max="5" width="12.83203125" customWidth="1"/>
    <col min="6" max="6" width="10.83203125" customWidth="1"/>
    <col min="7" max="7" width="10.83203125" customWidth="1"/>
  </cols>
  <sheetData>
    <row r="1">
      <c r="A1" t="str">
        <v>name</v>
      </c>
      <c r="B1" t="str">
        <v>category</v>
      </c>
      <c r="C1" t="str">
        <v>purchaseUnit</v>
      </c>
      <c r="D1" t="str">
        <v>countUnit</v>
      </c>
      <c r="E1" t="str">
        <v>recipeUnit</v>
      </c>
      <c r="F1" t="str">
        <v>cost</v>
      </c>
      <c r="G1" t="str">
        <v>parLevel</v>
      </c>
    </row>
    <row r="2">
      <c r="A2" t="str">
        <v>Whole milk</v>
      </c>
      <c r="B2" t="str">
        <v>Dairy</v>
      </c>
      <c r="C2" t="str">
        <v>gallon</v>
      </c>
      <c r="D2" t="str">
        <v>gallon</v>
      </c>
      <c r="E2" t="str">
        <v>fl oz</v>
      </c>
      <c r="F2" s="1">
        <v>4.8</v>
      </c>
      <c r="G2">
        <v>28</v>
      </c>
    </row>
    <row r="3">
      <c r="A3" t="str">
        <v>Oat milk</v>
      </c>
      <c r="B3" t="str">
        <v>Dairy</v>
      </c>
      <c r="C3" t="str">
        <v>carton</v>
      </c>
      <c r="D3" t="str">
        <v>carton</v>
      </c>
      <c r="E3" t="str">
        <v>fl oz</v>
      </c>
      <c r="F3" s="1">
        <v>5.5</v>
      </c>
      <c r="G3">
        <v>12</v>
      </c>
    </row>
    <row r="4">
      <c r="A4" t="str">
        <v>Espresso beans</v>
      </c>
      <c r="B4" t="str">
        <v>Coffee</v>
      </c>
      <c r="C4" t="str">
        <v>lb</v>
      </c>
      <c r="D4" t="str">
        <v>lb</v>
      </c>
      <c r="E4" t="str">
        <v>oz</v>
      </c>
      <c r="F4" s="1">
        <v>12.4</v>
      </c>
      <c r="G4">
        <v>40</v>
      </c>
    </row>
    <row r="5">
      <c r="A5" t="str">
        <v>Vanilla syrup</v>
      </c>
      <c r="B5" t="str">
        <v>Syrups</v>
      </c>
      <c r="C5" t="str">
        <v>bottle</v>
      </c>
      <c r="D5" t="str">
        <v>bottle</v>
      </c>
      <c r="E5" t="str">
        <v>fl oz</v>
      </c>
      <c r="F5" s="1">
        <v>9.5</v>
      </c>
      <c r="G5">
        <v>6</v>
      </c>
    </row>
    <row r="6">
      <c r="A6" t="str">
        <v>12 oz hot cups</v>
      </c>
      <c r="B6" t="str">
        <v>Paper</v>
      </c>
      <c r="C6" t="str">
        <v>sleeve</v>
      </c>
      <c r="D6" t="str">
        <v>sleeve</v>
      </c>
      <c r="E6" t="str">
        <v>each</v>
      </c>
      <c r="F6" s="1">
        <v>4.75</v>
      </c>
      <c r="G6">
        <v>20</v>
      </c>
    </row>
  </sheetData>
  <ignoredErrors>
    <ignoredError numberStoredAsText="1" sqref="A1:G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11"/>
  <sheetViews>
    <sheetView workbookViewId="0"/>
  </sheetViews>
  <cols>
    <col min="1" max="1" width="14.83203125" customWidth="1"/>
    <col min="2" max="2" width="22.83203125" customWidth="1"/>
    <col min="3" max="3" width="10.83203125" customWidth="1"/>
    <col min="4" max="4" width="14.83203125" customWidth="1"/>
  </cols>
  <sheetData>
    <row r="1">
      <c r="A1" t="str">
        <v>Date</v>
      </c>
      <c r="B1" t="str">
        <v>Item</v>
      </c>
      <c r="C1" t="str">
        <v>Count</v>
      </c>
      <c r="D1" t="str">
        <v>Counted by</v>
      </c>
    </row>
    <row r="2">
      <c r="A2" s="2">
        <v>46300</v>
      </c>
      <c r="B2" t="str">
        <v>Whole milk</v>
      </c>
      <c r="C2">
        <v>24</v>
      </c>
      <c r="D2" t="str">
        <v>Sam</v>
      </c>
    </row>
    <row r="3">
      <c r="A3" s="2">
        <v>46300</v>
      </c>
      <c r="B3" t="str">
        <v>Oat milk</v>
      </c>
      <c r="C3">
        <v>9</v>
      </c>
      <c r="D3" t="str">
        <v>Sam</v>
      </c>
    </row>
    <row r="4">
      <c r="A4" s="2">
        <v>46300</v>
      </c>
      <c r="B4" t="str">
        <v>Espresso beans</v>
      </c>
      <c r="C4">
        <v>36</v>
      </c>
      <c r="D4" t="str">
        <v>Sam</v>
      </c>
    </row>
    <row r="5">
      <c r="A5" s="2">
        <v>46300</v>
      </c>
      <c r="B5" t="str">
        <v>Vanilla syrup</v>
      </c>
      <c r="C5">
        <v>5</v>
      </c>
      <c r="D5" t="str">
        <v>Sam</v>
      </c>
    </row>
    <row r="6">
      <c r="A6" s="2">
        <v>46300</v>
      </c>
      <c r="B6" t="str">
        <v>12 oz hot cups</v>
      </c>
      <c r="C6">
        <v>18</v>
      </c>
      <c r="D6" t="str">
        <v>Sam</v>
      </c>
    </row>
    <row r="7">
      <c r="A7" s="2">
        <v>46307</v>
      </c>
      <c r="B7" t="str">
        <v>Whole milk</v>
      </c>
      <c r="C7">
        <v>18</v>
      </c>
      <c r="D7" t="str">
        <v>Sam</v>
      </c>
    </row>
    <row r="8">
      <c r="A8" s="2">
        <v>46307</v>
      </c>
      <c r="B8" t="str">
        <v>Oat milk</v>
      </c>
      <c r="C8">
        <v>6</v>
      </c>
      <c r="D8" t="str">
        <v>Sam</v>
      </c>
    </row>
    <row r="9">
      <c r="A9" s="2">
        <v>46307</v>
      </c>
      <c r="B9" t="str">
        <v>Espresso beans</v>
      </c>
      <c r="C9">
        <v>29</v>
      </c>
      <c r="D9" t="str">
        <v>Sam</v>
      </c>
    </row>
    <row r="10">
      <c r="A10" s="2">
        <v>46307</v>
      </c>
      <c r="B10" t="str">
        <v>Vanilla syrup</v>
      </c>
      <c r="C10">
        <v>3</v>
      </c>
      <c r="D10" t="str">
        <v>Sam</v>
      </c>
    </row>
    <row r="11">
      <c r="A11" s="2">
        <v>46307</v>
      </c>
      <c r="B11" t="str">
        <v>12 oz hot cups</v>
      </c>
      <c r="C11">
        <v>14</v>
      </c>
      <c r="D11" t="str">
        <v>Sam</v>
      </c>
    </row>
  </sheetData>
  <ignoredErrors>
    <ignoredError numberStoredAsText="1" sqref="A1:D1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cols>
    <col min="1" max="1" width="22.83203125" customWidth="1"/>
    <col min="2" max="2" width="12.83203125" customWidth="1"/>
    <col min="3" max="3" width="12.83203125" customWidth="1"/>
    <col min="4" max="4" width="12.83203125" customWidth="1"/>
    <col min="5" max="5" width="12.83203125" customWidth="1"/>
    <col min="6" max="6" width="12.83203125" customWidth="1"/>
    <col min="7" max="7" width="14.83203125" customWidth="1"/>
  </cols>
  <sheetData>
    <row r="1">
      <c r="A1" t="str">
        <v>Period start</v>
      </c>
      <c r="B1" s="2">
        <v>46300</v>
      </c>
    </row>
    <row r="2">
      <c r="A2" t="str">
        <v>Period end</v>
      </c>
      <c r="B2" s="2">
        <v>46307</v>
      </c>
    </row>
    <row r="4">
      <c r="A4" t="str">
        <v>Item</v>
      </c>
      <c r="B4" t="str">
        <v>Opening</v>
      </c>
      <c r="C4" t="str">
        <v>Purchases</v>
      </c>
      <c r="D4" t="str">
        <v>Closing</v>
      </c>
      <c r="E4" t="str">
        <v>Usage</v>
      </c>
      <c r="F4" t="str">
        <v>Unit cost</v>
      </c>
      <c r="G4" t="str">
        <v>Usage cost</v>
      </c>
    </row>
    <row r="5">
      <c r="A5" t="str">
        <v>Whole milk</v>
      </c>
      <c r="B5">
        <f>SUMIFS(Counts!$C$2:$C$500,Counts!$B$2:$B$500,A5,Counts!$A$2:$A$500,$B$1)</f>
        <v>24</v>
      </c>
      <c r="C5">
        <v>40</v>
      </c>
      <c r="D5">
        <f>SUMIFS(Counts!$C$2:$C$500,Counts!$B$2:$B$500,A5,Counts!$A$2:$A$500,$B$2)</f>
        <v>18</v>
      </c>
      <c r="E5">
        <f>B5+C5-D5</f>
        <v>46</v>
      </c>
      <c r="F5" s="1">
        <f>VLOOKUP(A5,Items!$A$2:$G$200,6,FALSE)</f>
        <v>4.8</v>
      </c>
      <c r="G5" s="1">
        <f>E5*F5</f>
        <v>220.79999999999998</v>
      </c>
    </row>
    <row r="6">
      <c r="A6" t="str">
        <v>Oat milk</v>
      </c>
      <c r="B6">
        <f>SUMIFS(Counts!$C$2:$C$500,Counts!$B$2:$B$500,A6,Counts!$A$2:$A$500,$B$1)</f>
        <v>9</v>
      </c>
      <c r="C6">
        <v>12</v>
      </c>
      <c r="D6">
        <f>SUMIFS(Counts!$C$2:$C$500,Counts!$B$2:$B$500,A6,Counts!$A$2:$A$500,$B$2)</f>
        <v>6</v>
      </c>
      <c r="E6">
        <f>B6+C6-D6</f>
        <v>15</v>
      </c>
      <c r="F6" s="1">
        <f>VLOOKUP(A6,Items!$A$2:$G$200,6,FALSE)</f>
        <v>5.5</v>
      </c>
      <c r="G6" s="1">
        <f>E6*F6</f>
        <v>82.5</v>
      </c>
    </row>
    <row r="7">
      <c r="A7" t="str">
        <v>Espresso beans</v>
      </c>
      <c r="B7">
        <f>SUMIFS(Counts!$C$2:$C$500,Counts!$B$2:$B$500,A7,Counts!$A$2:$A$500,$B$1)</f>
        <v>36</v>
      </c>
      <c r="C7">
        <v>25</v>
      </c>
      <c r="D7">
        <f>SUMIFS(Counts!$C$2:$C$500,Counts!$B$2:$B$500,A7,Counts!$A$2:$A$500,$B$2)</f>
        <v>29</v>
      </c>
      <c r="E7">
        <f>B7+C7-D7</f>
        <v>32</v>
      </c>
      <c r="F7" s="1">
        <f>VLOOKUP(A7,Items!$A$2:$G$200,6,FALSE)</f>
        <v>12.4</v>
      </c>
      <c r="G7" s="1">
        <f>E7*F7</f>
        <v>396.8</v>
      </c>
    </row>
    <row r="8">
      <c r="A8" t="str">
        <v>Vanilla syrup</v>
      </c>
      <c r="B8">
        <f>SUMIFS(Counts!$C$2:$C$500,Counts!$B$2:$B$500,A8,Counts!$A$2:$A$500,$B$1)</f>
        <v>5</v>
      </c>
      <c r="C8">
        <v>3</v>
      </c>
      <c r="D8">
        <f>SUMIFS(Counts!$C$2:$C$500,Counts!$B$2:$B$500,A8,Counts!$A$2:$A$500,$B$2)</f>
        <v>3</v>
      </c>
      <c r="E8">
        <f>B8+C8-D8</f>
        <v>5</v>
      </c>
      <c r="F8" s="1">
        <f>VLOOKUP(A8,Items!$A$2:$G$200,6,FALSE)</f>
        <v>9.5</v>
      </c>
      <c r="G8" s="1">
        <f>E8*F8</f>
        <v>47.5</v>
      </c>
    </row>
    <row r="9">
      <c r="A9" t="str">
        <v>12 oz hot cups</v>
      </c>
      <c r="B9">
        <f>SUMIFS(Counts!$C$2:$C$500,Counts!$B$2:$B$500,A9,Counts!$A$2:$A$500,$B$1)</f>
        <v>18</v>
      </c>
      <c r="C9">
        <v>10</v>
      </c>
      <c r="D9">
        <f>SUMIFS(Counts!$C$2:$C$500,Counts!$B$2:$B$500,A9,Counts!$A$2:$A$500,$B$2)</f>
        <v>14</v>
      </c>
      <c r="E9">
        <f>B9+C9-D9</f>
        <v>14</v>
      </c>
      <c r="F9" s="1">
        <f>VLOOKUP(A9,Items!$A$2:$G$200,6,FALSE)</f>
        <v>4.75</v>
      </c>
      <c r="G9" s="1">
        <f>E9*F9</f>
        <v>66.5</v>
      </c>
    </row>
  </sheetData>
  <ignoredErrors>
    <ignoredError numberStoredAsText="1" sqref="A1:G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Items</vt:lpstr>
      <vt:lpstr>Counts</vt:lpstr>
      <vt:lpstr>Usage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2026-10-12T00:00:00Z</dcterms:created>
  <dc:title>inventory-spreadsheet</dc:title>
</cp:coreProperties>
</file>